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0EDD6C68-D9E0-4DCE-9E3F-62C793BF5629}" xr6:coauthVersionLast="45" xr6:coauthVersionMax="45" xr10:uidLastSave="{00000000-0000-0000-0000-000000000000}"/>
  <bookViews>
    <workbookView xWindow="-120" yWindow="-120" windowWidth="25440" windowHeight="15390" activeTab="1" xr2:uid="{00000000-000D-0000-FFFF-FFFF00000000}"/>
  </bookViews>
  <sheets>
    <sheet name="Tabelle1" sheetId="1" r:id="rId1"/>
    <sheet name="Steigung re" sheetId="2" r:id="rId2"/>
    <sheet name="Steigung l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2" l="1"/>
  <c r="B8" i="2"/>
  <c r="B13" i="2" s="1"/>
  <c r="B10" i="2" l="1"/>
  <c r="B15" i="3"/>
  <c r="B8" i="3"/>
  <c r="B12" i="3" s="1"/>
  <c r="B6" i="3"/>
  <c r="B7" i="3" s="1"/>
  <c r="B4" i="3"/>
  <c r="C15" i="3" l="1"/>
  <c r="D15" i="3" s="1"/>
  <c r="E15" i="3" s="1"/>
  <c r="F15" i="3" s="1"/>
  <c r="G15" i="3" s="1"/>
  <c r="H15" i="3" s="1"/>
  <c r="I15" i="3" s="1"/>
  <c r="B16" i="3" s="1"/>
  <c r="C16" i="3" s="1"/>
  <c r="D16" i="3" s="1"/>
  <c r="E16" i="3" s="1"/>
  <c r="F16" i="3" s="1"/>
  <c r="G16" i="3" s="1"/>
  <c r="H16" i="3" s="1"/>
  <c r="I16" i="3" s="1"/>
  <c r="B17" i="3" s="1"/>
  <c r="C17" i="3" s="1"/>
  <c r="D17" i="3" s="1"/>
  <c r="E17" i="3" s="1"/>
  <c r="F17" i="3" s="1"/>
  <c r="G17" i="3" s="1"/>
  <c r="H17" i="3" s="1"/>
  <c r="I17" i="3" s="1"/>
  <c r="B18" i="3" s="1"/>
  <c r="C18" i="3" s="1"/>
  <c r="D18" i="3" s="1"/>
  <c r="E18" i="3" s="1"/>
  <c r="F18" i="3" s="1"/>
  <c r="G18" i="3" s="1"/>
  <c r="H18" i="3" s="1"/>
  <c r="I18" i="3" s="1"/>
  <c r="B19" i="3" s="1"/>
  <c r="C19" i="3" s="1"/>
  <c r="D19" i="3" s="1"/>
  <c r="E19" i="3" s="1"/>
  <c r="F19" i="3" s="1"/>
  <c r="G19" i="3" s="1"/>
  <c r="H19" i="3" s="1"/>
  <c r="I19" i="3" s="1"/>
  <c r="B10" i="3"/>
  <c r="E2" i="2"/>
  <c r="B7" i="2"/>
  <c r="F2" i="2" l="1"/>
  <c r="E3" i="2" s="1"/>
  <c r="D3" i="1"/>
  <c r="G2" i="2" l="1"/>
  <c r="F3" i="2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H2" i="2" l="1"/>
  <c r="G3" i="2" s="1"/>
  <c r="B4" i="1"/>
  <c r="C4" i="1" s="1"/>
  <c r="I2" i="2" l="1"/>
  <c r="H3" i="2" s="1"/>
  <c r="D2" i="1"/>
  <c r="J2" i="2" l="1"/>
  <c r="I3" i="2" s="1"/>
  <c r="K2" i="2" l="1"/>
  <c r="J3" i="2" s="1"/>
  <c r="L2" i="2" l="1"/>
  <c r="K3" i="2" s="1"/>
  <c r="E4" i="2" l="1"/>
  <c r="B14" i="2" s="1"/>
  <c r="L3" i="2" l="1"/>
  <c r="F4" i="2"/>
  <c r="E5" i="2" s="1"/>
  <c r="G4" i="2" l="1"/>
  <c r="H4" i="2" l="1"/>
  <c r="G5" i="2" s="1"/>
  <c r="F5" i="2"/>
  <c r="I4" i="2" l="1"/>
  <c r="H5" i="2" s="1"/>
  <c r="J4" i="2" l="1"/>
  <c r="I5" i="2" s="1"/>
  <c r="K4" i="2" l="1"/>
  <c r="J5" i="2" s="1"/>
  <c r="L4" i="2" l="1"/>
  <c r="K5" i="2" s="1"/>
  <c r="E6" i="2" l="1"/>
  <c r="L5" i="2" s="1"/>
  <c r="F6" i="2" l="1"/>
  <c r="G6" i="2" l="1"/>
  <c r="F7" i="2" s="1"/>
  <c r="E7" i="2"/>
  <c r="H6" i="2" l="1"/>
  <c r="G7" i="2" s="1"/>
  <c r="I6" i="2" l="1"/>
  <c r="H7" i="2" s="1"/>
  <c r="J6" i="2" l="1"/>
  <c r="I7" i="2" s="1"/>
  <c r="K6" i="2" l="1"/>
  <c r="J7" i="2" s="1"/>
  <c r="L6" i="2" l="1"/>
  <c r="K7" i="2" s="1"/>
  <c r="E8" i="2" l="1"/>
  <c r="L7" i="2" s="1"/>
  <c r="F8" i="2" l="1"/>
  <c r="G8" i="2" l="1"/>
  <c r="F9" i="2" s="1"/>
  <c r="E9" i="2"/>
  <c r="H8" i="2" l="1"/>
  <c r="G9" i="2" s="1"/>
  <c r="I8" i="2" l="1"/>
  <c r="H9" i="2" s="1"/>
  <c r="J8" i="2" l="1"/>
  <c r="I9" i="2" s="1"/>
  <c r="K8" i="2" l="1"/>
  <c r="J9" i="2" s="1"/>
  <c r="L8" i="2" l="1"/>
  <c r="K9" i="2" s="1"/>
  <c r="E10" i="2" l="1"/>
  <c r="L9" i="2" s="1"/>
  <c r="F10" i="2" l="1"/>
  <c r="E11" i="2" s="1"/>
  <c r="G10" i="2" l="1"/>
  <c r="F11" i="2" s="1"/>
  <c r="H10" i="2" l="1"/>
  <c r="G11" i="2" s="1"/>
  <c r="I10" i="2" l="1"/>
  <c r="H11" i="2" s="1"/>
  <c r="J10" i="2" l="1"/>
  <c r="I11" i="2" s="1"/>
  <c r="K10" i="2" l="1"/>
  <c r="J11" i="2" s="1"/>
  <c r="L10" i="2" l="1"/>
  <c r="K11" i="2" s="1"/>
</calcChain>
</file>

<file path=xl/sharedStrings.xml><?xml version="1.0" encoding="utf-8"?>
<sst xmlns="http://schemas.openxmlformats.org/spreadsheetml/2006/main" count="66" uniqueCount="47">
  <si>
    <t>Anzahl Ecken</t>
  </si>
  <si>
    <t>Umfang [m]</t>
  </si>
  <si>
    <t>Steigung</t>
  </si>
  <si>
    <t>Steigung Ecke zu Ecke</t>
  </si>
  <si>
    <t>Ecke 1</t>
  </si>
  <si>
    <t>Ecke 2</t>
  </si>
  <si>
    <t>Ecke 3</t>
  </si>
  <si>
    <t>Ecke 4</t>
  </si>
  <si>
    <t>Ecke 5</t>
  </si>
  <si>
    <t>Ecke 6</t>
  </si>
  <si>
    <t>Ecke 7</t>
  </si>
  <si>
    <t>Ecke 8</t>
  </si>
  <si>
    <t>Startwert</t>
  </si>
  <si>
    <t>Top</t>
  </si>
  <si>
    <t>Ecke innen 1</t>
  </si>
  <si>
    <t>Ecke innen 2</t>
  </si>
  <si>
    <t>Ecke innen 3</t>
  </si>
  <si>
    <t>Ecke innen 4</t>
  </si>
  <si>
    <t>Ecke innen 5</t>
  </si>
  <si>
    <t>Ecke innen 6</t>
  </si>
  <si>
    <t>Ecke innen 7</t>
  </si>
  <si>
    <t>Ecke innen 8</t>
  </si>
  <si>
    <t>Ebene</t>
  </si>
  <si>
    <t>Start-Höhe</t>
  </si>
  <si>
    <t>Zielhöhe</t>
  </si>
  <si>
    <t>Ebenen</t>
  </si>
  <si>
    <t>Umfang</t>
  </si>
  <si>
    <t>Segmente</t>
  </si>
  <si>
    <t>Strecke</t>
  </si>
  <si>
    <t>Ebenenhöhe</t>
  </si>
  <si>
    <t>Ecke</t>
  </si>
  <si>
    <t>Höhe Ebene 1</t>
  </si>
  <si>
    <t>Höhe Ebene 2</t>
  </si>
  <si>
    <t>Höhe Ebene 3</t>
  </si>
  <si>
    <t>Höhe Ebene 4</t>
  </si>
  <si>
    <t>Höhe Ebene 5</t>
  </si>
  <si>
    <t>Aufbau</t>
  </si>
  <si>
    <t>Lichter Abstand</t>
  </si>
  <si>
    <t>Minimaler Abstand</t>
  </si>
  <si>
    <t>Innenstangen 1</t>
  </si>
  <si>
    <t>Innenstangen 2</t>
  </si>
  <si>
    <t>Innenstangen 3</t>
  </si>
  <si>
    <t>Innenstangen 4</t>
  </si>
  <si>
    <t>Innenstangen 5</t>
  </si>
  <si>
    <t>Höhenunterschied Ebene zu Ebene</t>
  </si>
  <si>
    <t>Durchmesser äußeres Gleis</t>
  </si>
  <si>
    <t>Maximale Steigung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</si>
</sst>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2" fontId="0" fillId="0" borderId="1" xfId="0" applyNumberFormat="1" applyBorder="1"/>
    <xf numFmtId="0" fontId="0" fillId="2" borderId="1" xfId="0" applyFill="1" applyBorder="1"/>
    <xf numFmtId="165" fontId="0" fillId="2" borderId="1" xfId="0" applyNumberFormat="1" applyFill="1" applyBorder="1"/>
    <xf numFmtId="164" fontId="0" fillId="2" borderId="1" xfId="1" applyNumberFormat="1" applyFont="1" applyFill="1" applyBorder="1"/>
    <xf numFmtId="2" fontId="0" fillId="2" borderId="1" xfId="0" applyNumberFormat="1" applyFill="1" applyBorder="1"/>
    <xf numFmtId="165" fontId="0" fillId="0" borderId="1" xfId="0" applyNumberFormat="1" applyBorder="1"/>
    <xf numFmtId="2" fontId="4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0" fillId="3" borderId="0" xfId="0" applyFill="1" applyBorder="1"/>
    <xf numFmtId="2" fontId="4" fillId="3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vertical="center" wrapText="1"/>
    </xf>
    <xf numFmtId="164" fontId="0" fillId="0" borderId="1" xfId="1" applyNumberFormat="1" applyFont="1" applyFill="1" applyBorder="1"/>
    <xf numFmtId="2" fontId="0" fillId="0" borderId="1" xfId="0" applyNumberFormat="1" applyFill="1" applyBorder="1"/>
    <xf numFmtId="165" fontId="0" fillId="0" borderId="1" xfId="0" applyNumberFormat="1" applyFill="1" applyBorder="1"/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0" fontId="0" fillId="2" borderId="0" xfId="0" applyNumberFormat="1" applyFill="1" applyProtection="1">
      <protection locked="0"/>
    </xf>
  </cellXfs>
  <cellStyles count="2">
    <cellStyle name="Prozent" xfId="1" builtinId="5"/>
    <cellStyle name="Standard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31</xdr:row>
      <xdr:rowOff>142875</xdr:rowOff>
    </xdr:from>
    <xdr:to>
      <xdr:col>4</xdr:col>
      <xdr:colOff>621839</xdr:colOff>
      <xdr:row>48</xdr:row>
      <xdr:rowOff>133350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76250" y="21135975"/>
          <a:ext cx="4022264" cy="3228975"/>
          <a:chOff x="9477375" y="2219325"/>
          <a:chExt cx="4584239" cy="3067050"/>
        </a:xfrm>
      </xdr:grpSpPr>
      <xdr:sp macro="" textlink="">
        <xdr:nvSpPr>
          <xdr:cNvPr id="2" name="Achteck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9477375" y="2257425"/>
            <a:ext cx="3038475" cy="3028950"/>
          </a:xfrm>
          <a:prstGeom prst="octag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1420475" y="2295525"/>
            <a:ext cx="313034" cy="3577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de-DE" sz="1800">
                <a:solidFill>
                  <a:srgbClr val="FFFF00"/>
                </a:solidFill>
              </a:rPr>
              <a:t>1</a:t>
            </a:r>
          </a:p>
        </xdr:txBody>
      </xdr:sp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2230100" y="3067050"/>
            <a:ext cx="313034" cy="3577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de-DE" sz="1800">
                <a:solidFill>
                  <a:srgbClr val="FFFF00"/>
                </a:solidFill>
              </a:rPr>
              <a:t>8</a:t>
            </a:r>
          </a:p>
        </xdr:txBody>
      </xdr:sp>
      <xdr:sp macro="" textlink="">
        <xdr:nvSpPr>
          <xdr:cNvPr id="5" name="Textfeld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2230100" y="4162425"/>
            <a:ext cx="313034" cy="3577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de-DE" sz="1800">
                <a:solidFill>
                  <a:srgbClr val="FFFF00"/>
                </a:solidFill>
              </a:rPr>
              <a:t>7</a:t>
            </a:r>
          </a:p>
        </xdr:txBody>
      </xdr:sp>
      <xdr:sp macro="" textlink="">
        <xdr:nvSpPr>
          <xdr:cNvPr id="6" name="Pfeil nach links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1896725" y="2219325"/>
            <a:ext cx="1323975" cy="342900"/>
          </a:xfrm>
          <a:prstGeom prst="lef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7" name="Rechteckiger Pfeil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 rot="1936339">
            <a:off x="12760288" y="3562903"/>
            <a:ext cx="1301326" cy="1044211"/>
          </a:xfrm>
          <a:prstGeom prst="bentArrow">
            <a:avLst>
              <a:gd name="adj1" fmla="val 14284"/>
              <a:gd name="adj2" fmla="val 25000"/>
              <a:gd name="adj3" fmla="val 25000"/>
              <a:gd name="adj4" fmla="val 8750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workbookViewId="0"/>
  </sheetViews>
  <sheetFormatPr baseColWidth="10" defaultColWidth="9.140625" defaultRowHeight="15" x14ac:dyDescent="0.25"/>
  <cols>
    <col min="1" max="1" width="14.42578125" style="1" customWidth="1"/>
    <col min="2" max="6" width="14.5703125" style="6" customWidth="1"/>
  </cols>
  <sheetData>
    <row r="1" spans="1:15" x14ac:dyDescent="0.25">
      <c r="A1" s="1" t="s">
        <v>0</v>
      </c>
      <c r="B1" s="6" t="s">
        <v>1</v>
      </c>
      <c r="C1" s="6" t="s">
        <v>2</v>
      </c>
      <c r="D1" s="6" t="s">
        <v>3</v>
      </c>
      <c r="E1" s="6" t="s">
        <v>12</v>
      </c>
    </row>
    <row r="2" spans="1:15" x14ac:dyDescent="0.25">
      <c r="A2" s="1">
        <v>8</v>
      </c>
      <c r="B2" s="6">
        <v>4</v>
      </c>
      <c r="C2" s="6">
        <v>8</v>
      </c>
      <c r="D2" s="6">
        <f>C2/A2</f>
        <v>1</v>
      </c>
      <c r="F2" s="6" t="s">
        <v>13</v>
      </c>
    </row>
    <row r="3" spans="1:15" x14ac:dyDescent="0.25">
      <c r="A3" s="1">
        <v>8</v>
      </c>
      <c r="D3" s="6">
        <f>D4/8</f>
        <v>0.875</v>
      </c>
      <c r="F3" s="6">
        <v>79.5</v>
      </c>
    </row>
    <row r="4" spans="1:15" x14ac:dyDescent="0.25">
      <c r="B4" s="6">
        <f>400/8</f>
        <v>50</v>
      </c>
      <c r="C4" s="7">
        <f>D3*100/B4</f>
        <v>1.75</v>
      </c>
      <c r="D4" s="6">
        <v>7</v>
      </c>
    </row>
    <row r="6" spans="1:15" s="5" customFormat="1" x14ac:dyDescent="0.25">
      <c r="A6" s="4" t="s">
        <v>22</v>
      </c>
      <c r="B6" s="8">
        <v>1</v>
      </c>
      <c r="C6" s="8">
        <v>2</v>
      </c>
      <c r="D6" s="8">
        <v>3</v>
      </c>
      <c r="E6" s="8">
        <v>4</v>
      </c>
      <c r="F6" s="8">
        <v>5</v>
      </c>
    </row>
    <row r="7" spans="1:15" s="2" customFormat="1" ht="89.25" customHeight="1" x14ac:dyDescent="0.25">
      <c r="A7" s="10" t="s">
        <v>4</v>
      </c>
      <c r="B7" s="9">
        <f>F3</f>
        <v>79.5</v>
      </c>
      <c r="C7" s="9">
        <f>B22-$D$3/2</f>
        <v>72.5</v>
      </c>
      <c r="D7" s="9">
        <f>C22-$D$3/2</f>
        <v>65.5</v>
      </c>
      <c r="E7" s="9">
        <f>D22-$D$3/2</f>
        <v>58.5</v>
      </c>
      <c r="F7" s="9">
        <f>E22-$D$3/2</f>
        <v>51.5</v>
      </c>
      <c r="G7" s="3"/>
      <c r="J7" s="3"/>
      <c r="K7" s="3"/>
      <c r="L7" s="3"/>
      <c r="M7" s="3"/>
      <c r="N7" s="3"/>
      <c r="O7" s="3"/>
    </row>
    <row r="8" spans="1:15" s="2" customFormat="1" ht="89.25" customHeight="1" x14ac:dyDescent="0.25">
      <c r="A8" s="10" t="s">
        <v>14</v>
      </c>
      <c r="B8" s="9">
        <f>B7-$D$3/2</f>
        <v>79.0625</v>
      </c>
      <c r="C8" s="9">
        <f>C7-$D$3/2</f>
        <v>72.0625</v>
      </c>
      <c r="D8" s="9">
        <f>D7-$D$3/2</f>
        <v>65.0625</v>
      </c>
      <c r="E8" s="9">
        <f>E7-$D$3/2</f>
        <v>58.0625</v>
      </c>
      <c r="F8" s="9">
        <f>F7-$D$3/2</f>
        <v>51.0625</v>
      </c>
    </row>
    <row r="9" spans="1:15" s="2" customFormat="1" ht="89.25" customHeight="1" x14ac:dyDescent="0.25">
      <c r="A9" s="10" t="s">
        <v>5</v>
      </c>
      <c r="B9" s="9">
        <f t="shared" ref="B9:B22" si="0">B8-$D$3/2</f>
        <v>78.625</v>
      </c>
      <c r="C9" s="9">
        <f t="shared" ref="C9:F22" si="1">C8-$D$3/2</f>
        <v>71.625</v>
      </c>
      <c r="D9" s="9">
        <f t="shared" si="1"/>
        <v>64.625</v>
      </c>
      <c r="E9" s="9">
        <f t="shared" si="1"/>
        <v>57.625</v>
      </c>
      <c r="F9" s="9">
        <f t="shared" si="1"/>
        <v>50.625</v>
      </c>
      <c r="G9" s="3"/>
    </row>
    <row r="10" spans="1:15" s="2" customFormat="1" ht="89.25" customHeight="1" x14ac:dyDescent="0.25">
      <c r="A10" s="10" t="s">
        <v>15</v>
      </c>
      <c r="B10" s="9">
        <f t="shared" si="0"/>
        <v>78.1875</v>
      </c>
      <c r="C10" s="9">
        <f t="shared" si="1"/>
        <v>71.1875</v>
      </c>
      <c r="D10" s="9">
        <f t="shared" si="1"/>
        <v>64.1875</v>
      </c>
      <c r="E10" s="9">
        <f t="shared" si="1"/>
        <v>57.1875</v>
      </c>
      <c r="F10" s="9">
        <f t="shared" si="1"/>
        <v>50.1875</v>
      </c>
    </row>
    <row r="11" spans="1:15" s="2" customFormat="1" ht="89.25" customHeight="1" x14ac:dyDescent="0.25">
      <c r="A11" s="10" t="s">
        <v>6</v>
      </c>
      <c r="B11" s="9">
        <f t="shared" si="0"/>
        <v>77.75</v>
      </c>
      <c r="C11" s="9">
        <f t="shared" si="1"/>
        <v>70.75</v>
      </c>
      <c r="D11" s="9">
        <f t="shared" si="1"/>
        <v>63.75</v>
      </c>
      <c r="E11" s="9">
        <f t="shared" si="1"/>
        <v>56.75</v>
      </c>
      <c r="F11" s="9">
        <f t="shared" si="1"/>
        <v>49.75</v>
      </c>
      <c r="G11" s="3"/>
    </row>
    <row r="12" spans="1:15" s="2" customFormat="1" ht="89.25" customHeight="1" x14ac:dyDescent="0.25">
      <c r="A12" s="10" t="s">
        <v>16</v>
      </c>
      <c r="B12" s="9">
        <f t="shared" si="0"/>
        <v>77.3125</v>
      </c>
      <c r="C12" s="9">
        <f t="shared" si="1"/>
        <v>70.3125</v>
      </c>
      <c r="D12" s="9">
        <f t="shared" si="1"/>
        <v>63.3125</v>
      </c>
      <c r="E12" s="9">
        <f t="shared" si="1"/>
        <v>56.3125</v>
      </c>
      <c r="F12" s="9">
        <f t="shared" si="1"/>
        <v>49.3125</v>
      </c>
    </row>
    <row r="13" spans="1:15" s="2" customFormat="1" ht="89.25" customHeight="1" x14ac:dyDescent="0.25">
      <c r="A13" s="10" t="s">
        <v>7</v>
      </c>
      <c r="B13" s="9">
        <f t="shared" si="0"/>
        <v>76.875</v>
      </c>
      <c r="C13" s="9">
        <f t="shared" si="1"/>
        <v>69.875</v>
      </c>
      <c r="D13" s="9">
        <f t="shared" si="1"/>
        <v>62.875</v>
      </c>
      <c r="E13" s="9">
        <f t="shared" si="1"/>
        <v>55.875</v>
      </c>
      <c r="F13" s="9">
        <f t="shared" si="1"/>
        <v>48.875</v>
      </c>
      <c r="G13" s="3"/>
    </row>
    <row r="14" spans="1:15" s="2" customFormat="1" ht="89.25" customHeight="1" x14ac:dyDescent="0.25">
      <c r="A14" s="10" t="s">
        <v>17</v>
      </c>
      <c r="B14" s="9">
        <f t="shared" si="0"/>
        <v>76.4375</v>
      </c>
      <c r="C14" s="9">
        <f t="shared" si="1"/>
        <v>69.4375</v>
      </c>
      <c r="D14" s="9">
        <f t="shared" si="1"/>
        <v>62.4375</v>
      </c>
      <c r="E14" s="9">
        <f t="shared" si="1"/>
        <v>55.4375</v>
      </c>
      <c r="F14" s="9">
        <f t="shared" si="1"/>
        <v>48.4375</v>
      </c>
    </row>
    <row r="15" spans="1:15" s="2" customFormat="1" ht="89.25" customHeight="1" x14ac:dyDescent="0.25">
      <c r="A15" s="10" t="s">
        <v>8</v>
      </c>
      <c r="B15" s="9">
        <f t="shared" si="0"/>
        <v>76</v>
      </c>
      <c r="C15" s="9">
        <f t="shared" si="1"/>
        <v>69</v>
      </c>
      <c r="D15" s="9">
        <f t="shared" si="1"/>
        <v>62</v>
      </c>
      <c r="E15" s="9">
        <f t="shared" si="1"/>
        <v>55</v>
      </c>
      <c r="F15" s="9">
        <f t="shared" si="1"/>
        <v>48</v>
      </c>
      <c r="G15" s="3"/>
    </row>
    <row r="16" spans="1:15" s="2" customFormat="1" ht="89.25" customHeight="1" x14ac:dyDescent="0.25">
      <c r="A16" s="10" t="s">
        <v>18</v>
      </c>
      <c r="B16" s="9">
        <f t="shared" si="0"/>
        <v>75.5625</v>
      </c>
      <c r="C16" s="9">
        <f t="shared" si="1"/>
        <v>68.5625</v>
      </c>
      <c r="D16" s="9">
        <f t="shared" si="1"/>
        <v>61.5625</v>
      </c>
      <c r="E16" s="9">
        <f t="shared" si="1"/>
        <v>54.5625</v>
      </c>
      <c r="F16" s="9">
        <f t="shared" si="1"/>
        <v>47.5625</v>
      </c>
    </row>
    <row r="17" spans="1:7" s="2" customFormat="1" ht="89.25" customHeight="1" x14ac:dyDescent="0.25">
      <c r="A17" s="10" t="s">
        <v>9</v>
      </c>
      <c r="B17" s="9">
        <f t="shared" si="0"/>
        <v>75.125</v>
      </c>
      <c r="C17" s="9">
        <f t="shared" si="1"/>
        <v>68.125</v>
      </c>
      <c r="D17" s="9">
        <f t="shared" si="1"/>
        <v>61.125</v>
      </c>
      <c r="E17" s="9">
        <f t="shared" si="1"/>
        <v>54.125</v>
      </c>
      <c r="F17" s="9">
        <f t="shared" si="1"/>
        <v>47.125</v>
      </c>
      <c r="G17" s="3"/>
    </row>
    <row r="18" spans="1:7" s="2" customFormat="1" ht="89.25" customHeight="1" x14ac:dyDescent="0.25">
      <c r="A18" s="10" t="s">
        <v>19</v>
      </c>
      <c r="B18" s="9">
        <f t="shared" si="0"/>
        <v>74.6875</v>
      </c>
      <c r="C18" s="9">
        <f t="shared" si="1"/>
        <v>67.6875</v>
      </c>
      <c r="D18" s="9">
        <f t="shared" si="1"/>
        <v>60.6875</v>
      </c>
      <c r="E18" s="9">
        <f t="shared" si="1"/>
        <v>53.6875</v>
      </c>
      <c r="F18" s="9">
        <f t="shared" si="1"/>
        <v>46.6875</v>
      </c>
    </row>
    <row r="19" spans="1:7" s="2" customFormat="1" ht="89.25" customHeight="1" x14ac:dyDescent="0.25">
      <c r="A19" s="10" t="s">
        <v>10</v>
      </c>
      <c r="B19" s="9">
        <f t="shared" si="0"/>
        <v>74.25</v>
      </c>
      <c r="C19" s="9">
        <f t="shared" si="1"/>
        <v>67.25</v>
      </c>
      <c r="D19" s="9">
        <f t="shared" si="1"/>
        <v>60.25</v>
      </c>
      <c r="E19" s="9">
        <f t="shared" si="1"/>
        <v>53.25</v>
      </c>
      <c r="F19" s="9">
        <f t="shared" si="1"/>
        <v>46.25</v>
      </c>
      <c r="G19" s="3"/>
    </row>
    <row r="20" spans="1:7" s="2" customFormat="1" ht="89.25" customHeight="1" x14ac:dyDescent="0.25">
      <c r="A20" s="10" t="s">
        <v>20</v>
      </c>
      <c r="B20" s="9">
        <f t="shared" si="0"/>
        <v>73.8125</v>
      </c>
      <c r="C20" s="9">
        <f t="shared" si="1"/>
        <v>66.8125</v>
      </c>
      <c r="D20" s="9">
        <f t="shared" si="1"/>
        <v>59.8125</v>
      </c>
      <c r="E20" s="9">
        <f t="shared" si="1"/>
        <v>52.8125</v>
      </c>
      <c r="F20" s="9">
        <f t="shared" si="1"/>
        <v>45.8125</v>
      </c>
    </row>
    <row r="21" spans="1:7" s="2" customFormat="1" ht="89.25" customHeight="1" x14ac:dyDescent="0.25">
      <c r="A21" s="10" t="s">
        <v>11</v>
      </c>
      <c r="B21" s="9">
        <f t="shared" si="0"/>
        <v>73.375</v>
      </c>
      <c r="C21" s="9">
        <f t="shared" si="1"/>
        <v>66.375</v>
      </c>
      <c r="D21" s="9">
        <f t="shared" si="1"/>
        <v>59.375</v>
      </c>
      <c r="E21" s="9">
        <f t="shared" si="1"/>
        <v>52.375</v>
      </c>
      <c r="F21" s="9">
        <f t="shared" si="1"/>
        <v>45.375</v>
      </c>
    </row>
    <row r="22" spans="1:7" s="2" customFormat="1" ht="89.25" customHeight="1" x14ac:dyDescent="0.25">
      <c r="A22" s="10" t="s">
        <v>21</v>
      </c>
      <c r="B22" s="9">
        <f t="shared" si="0"/>
        <v>72.9375</v>
      </c>
      <c r="C22" s="9">
        <f t="shared" si="1"/>
        <v>65.9375</v>
      </c>
      <c r="D22" s="9">
        <f t="shared" si="1"/>
        <v>58.9375</v>
      </c>
      <c r="E22" s="9">
        <f t="shared" si="1"/>
        <v>51.9375</v>
      </c>
      <c r="F22" s="9">
        <f t="shared" si="1"/>
        <v>44.9375</v>
      </c>
    </row>
    <row r="24" spans="1:7" x14ac:dyDescent="0.25">
      <c r="B24" s="7"/>
      <c r="C24" s="7"/>
    </row>
    <row r="25" spans="1:7" x14ac:dyDescent="0.25">
      <c r="B25" s="7"/>
      <c r="C25" s="7"/>
    </row>
    <row r="26" spans="1:7" x14ac:dyDescent="0.25">
      <c r="B26" s="7"/>
      <c r="C26" s="7"/>
    </row>
    <row r="27" spans="1:7" x14ac:dyDescent="0.25">
      <c r="B27" s="7"/>
      <c r="C27" s="7"/>
    </row>
    <row r="28" spans="1:7" x14ac:dyDescent="0.25">
      <c r="B28" s="7"/>
      <c r="C28" s="7"/>
    </row>
    <row r="29" spans="1:7" x14ac:dyDescent="0.25">
      <c r="B29" s="7"/>
      <c r="C29" s="7"/>
    </row>
    <row r="30" spans="1:7" x14ac:dyDescent="0.25">
      <c r="B30" s="7"/>
      <c r="C30" s="7"/>
    </row>
    <row r="31" spans="1:7" x14ac:dyDescent="0.25">
      <c r="B31" s="7"/>
      <c r="C31" s="7"/>
    </row>
    <row r="32" spans="1:7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</sheetData>
  <pageMargins left="0.51" right="0.18" top="0.75" bottom="0.26" header="0.3" footer="0.2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abSelected="1" workbookViewId="0">
      <selection activeCell="B5" sqref="B5"/>
    </sheetView>
  </sheetViews>
  <sheetFormatPr baseColWidth="10" defaultRowHeight="15" x14ac:dyDescent="0.25"/>
  <cols>
    <col min="1" max="1" width="18" bestFit="1" customWidth="1"/>
    <col min="2" max="3" width="8.42578125" customWidth="1"/>
    <col min="4" max="4" width="14.5703125" bestFit="1" customWidth="1"/>
    <col min="5" max="12" width="10.140625" customWidth="1"/>
  </cols>
  <sheetData>
    <row r="1" spans="1:12" ht="27" customHeight="1" x14ac:dyDescent="0.25">
      <c r="A1" s="24" t="s">
        <v>0</v>
      </c>
      <c r="B1" s="11">
        <v>8</v>
      </c>
      <c r="D1" s="11" t="s">
        <v>30</v>
      </c>
      <c r="E1" s="12">
        <v>1</v>
      </c>
      <c r="F1" s="12">
        <v>2</v>
      </c>
      <c r="G1" s="12">
        <v>3</v>
      </c>
      <c r="H1" s="12">
        <v>4</v>
      </c>
      <c r="I1" s="12">
        <v>5</v>
      </c>
      <c r="J1" s="12">
        <v>6</v>
      </c>
      <c r="K1" s="12">
        <v>7</v>
      </c>
      <c r="L1" s="12">
        <v>8</v>
      </c>
    </row>
    <row r="2" spans="1:12" ht="27" customHeight="1" x14ac:dyDescent="0.3">
      <c r="A2" s="24" t="s">
        <v>23</v>
      </c>
      <c r="B2" s="32">
        <v>79.5</v>
      </c>
      <c r="D2" s="11" t="s">
        <v>31</v>
      </c>
      <c r="E2" s="21">
        <f>B2</f>
        <v>79.5</v>
      </c>
      <c r="F2" s="21">
        <f>E2+($B$8/8)</f>
        <v>78.61666666666666</v>
      </c>
      <c r="G2" s="21">
        <f>F2+($B$8/8)</f>
        <v>77.73333333333332</v>
      </c>
      <c r="H2" s="21">
        <f>G2+($B$8/8)</f>
        <v>76.84999999999998</v>
      </c>
      <c r="I2" s="21">
        <f>H2+($B$8/8)</f>
        <v>75.96666666666664</v>
      </c>
      <c r="J2" s="21">
        <f>I2+($B$8/8)</f>
        <v>75.0833333333333</v>
      </c>
      <c r="K2" s="21">
        <f>J2+($B$8/8)</f>
        <v>74.19999999999996</v>
      </c>
      <c r="L2" s="21">
        <f>K2+($B$8/8)</f>
        <v>73.31666666666662</v>
      </c>
    </row>
    <row r="3" spans="1:12" ht="27" customHeight="1" x14ac:dyDescent="0.3">
      <c r="A3" s="24" t="s">
        <v>24</v>
      </c>
      <c r="B3" s="32">
        <v>53</v>
      </c>
      <c r="D3" s="22" t="s">
        <v>39</v>
      </c>
      <c r="E3" s="23">
        <f t="shared" ref="E3:K3" si="0">(E2+F2)/2</f>
        <v>79.058333333333337</v>
      </c>
      <c r="F3" s="23">
        <f t="shared" si="0"/>
        <v>78.174999999999983</v>
      </c>
      <c r="G3" s="23">
        <f t="shared" si="0"/>
        <v>77.291666666666657</v>
      </c>
      <c r="H3" s="23">
        <f t="shared" si="0"/>
        <v>76.408333333333303</v>
      </c>
      <c r="I3" s="23">
        <f t="shared" si="0"/>
        <v>75.524999999999977</v>
      </c>
      <c r="J3" s="23">
        <f t="shared" si="0"/>
        <v>74.641666666666623</v>
      </c>
      <c r="K3" s="23">
        <f t="shared" si="0"/>
        <v>73.758333333333297</v>
      </c>
      <c r="L3" s="23">
        <f>(L2+E4)/2</f>
        <v>72.874999999999943</v>
      </c>
    </row>
    <row r="4" spans="1:12" ht="27" customHeight="1" x14ac:dyDescent="0.3">
      <c r="A4" s="24" t="s">
        <v>27</v>
      </c>
      <c r="B4" s="31">
        <v>30</v>
      </c>
      <c r="D4" s="11" t="s">
        <v>32</v>
      </c>
      <c r="E4" s="21">
        <f>L2+($B$8/8)</f>
        <v>72.43333333333328</v>
      </c>
      <c r="F4" s="21">
        <f>E4+($B$8/8)</f>
        <v>71.54999999999994</v>
      </c>
      <c r="G4" s="21">
        <f>F4+($B$8/8)</f>
        <v>70.6666666666666</v>
      </c>
      <c r="H4" s="21">
        <f>G4+($B$8/8)</f>
        <v>69.78333333333326</v>
      </c>
      <c r="I4" s="21">
        <f>H4+($B$8/8)</f>
        <v>68.89999999999992</v>
      </c>
      <c r="J4" s="21">
        <f>I4+($B$8/8)</f>
        <v>68.01666666666658</v>
      </c>
      <c r="K4" s="21">
        <f>J4+($B$8/8)</f>
        <v>67.13333333333324</v>
      </c>
      <c r="L4" s="21">
        <f>K4+($B$8/8)</f>
        <v>66.249999999999901</v>
      </c>
    </row>
    <row r="5" spans="1:12" ht="27" customHeight="1" x14ac:dyDescent="0.3">
      <c r="A5" s="24" t="s">
        <v>45</v>
      </c>
      <c r="B5" s="32">
        <v>130</v>
      </c>
      <c r="D5" s="22" t="s">
        <v>40</v>
      </c>
      <c r="E5" s="23">
        <f t="shared" ref="E5:K5" si="1">(E4+F4)/2</f>
        <v>71.991666666666617</v>
      </c>
      <c r="F5" s="23">
        <f t="shared" si="1"/>
        <v>71.108333333333263</v>
      </c>
      <c r="G5" s="23">
        <f t="shared" si="1"/>
        <v>70.224999999999937</v>
      </c>
      <c r="H5" s="23">
        <f t="shared" si="1"/>
        <v>69.341666666666583</v>
      </c>
      <c r="I5" s="23">
        <f t="shared" si="1"/>
        <v>68.458333333333258</v>
      </c>
      <c r="J5" s="23">
        <f t="shared" si="1"/>
        <v>67.574999999999903</v>
      </c>
      <c r="K5" s="23">
        <f t="shared" si="1"/>
        <v>66.691666666666578</v>
      </c>
      <c r="L5" s="23">
        <f>(L4+E6)/2</f>
        <v>65.808333333333223</v>
      </c>
    </row>
    <row r="6" spans="1:12" ht="27" customHeight="1" x14ac:dyDescent="0.3">
      <c r="A6" s="24" t="s">
        <v>26</v>
      </c>
      <c r="B6" s="29">
        <f>B5*3.14</f>
        <v>408.2</v>
      </c>
      <c r="D6" s="11" t="s">
        <v>33</v>
      </c>
      <c r="E6" s="21">
        <f>L4+($B$8/8)</f>
        <v>65.366666666666561</v>
      </c>
      <c r="F6" s="21">
        <f>E6+($B$8/8)</f>
        <v>64.483333333333221</v>
      </c>
      <c r="G6" s="21">
        <f>F6+($B$8/8)</f>
        <v>63.599999999999888</v>
      </c>
      <c r="H6" s="21">
        <f>G6+($B$8/8)</f>
        <v>62.716666666666555</v>
      </c>
      <c r="I6" s="21">
        <f>H6+($B$8/8)</f>
        <v>61.833333333333222</v>
      </c>
      <c r="J6" s="21">
        <f>I6+($B$8/8)</f>
        <v>60.949999999999889</v>
      </c>
      <c r="K6" s="21">
        <f>J6+($B$8/8)</f>
        <v>60.066666666666556</v>
      </c>
      <c r="L6" s="21">
        <f>K6+($B$8/8)</f>
        <v>59.183333333333223</v>
      </c>
    </row>
    <row r="7" spans="1:12" ht="27" customHeight="1" x14ac:dyDescent="0.3">
      <c r="A7" s="24" t="s">
        <v>28</v>
      </c>
      <c r="B7" s="29">
        <f>B6/B1*B4</f>
        <v>1530.75</v>
      </c>
      <c r="D7" s="22" t="s">
        <v>41</v>
      </c>
      <c r="E7" s="23">
        <f t="shared" ref="E7:K7" si="2">(E6+F6)/2</f>
        <v>64.924999999999898</v>
      </c>
      <c r="F7" s="23">
        <f t="shared" si="2"/>
        <v>64.041666666666558</v>
      </c>
      <c r="G7" s="23">
        <f t="shared" si="2"/>
        <v>63.158333333333218</v>
      </c>
      <c r="H7" s="23">
        <f t="shared" si="2"/>
        <v>62.274999999999892</v>
      </c>
      <c r="I7" s="23">
        <f t="shared" si="2"/>
        <v>61.391666666666552</v>
      </c>
      <c r="J7" s="23">
        <f t="shared" si="2"/>
        <v>60.508333333333226</v>
      </c>
      <c r="K7" s="23">
        <f t="shared" si="2"/>
        <v>59.624999999999886</v>
      </c>
      <c r="L7" s="23">
        <f>(L6+E8)/2</f>
        <v>58.741666666666561</v>
      </c>
    </row>
    <row r="8" spans="1:12" ht="27" customHeight="1" x14ac:dyDescent="0.3">
      <c r="A8" s="24" t="s">
        <v>29</v>
      </c>
      <c r="B8" s="29">
        <f>((B3-B2)/(B4/B1))</f>
        <v>-7.0666666666666664</v>
      </c>
      <c r="D8" s="11" t="s">
        <v>34</v>
      </c>
      <c r="E8" s="21">
        <f>L6+($B$8/8)</f>
        <v>58.299999999999891</v>
      </c>
      <c r="F8" s="21">
        <f>E8+($B$8/8)</f>
        <v>57.416666666666558</v>
      </c>
      <c r="G8" s="21">
        <f>F8+($B$8/8)</f>
        <v>56.533333333333225</v>
      </c>
      <c r="H8" s="21">
        <f>G8+($B$8/8)</f>
        <v>55.649999999999892</v>
      </c>
      <c r="I8" s="21">
        <f>H8+($B$8/8)</f>
        <v>54.766666666666559</v>
      </c>
      <c r="J8" s="21">
        <f>I8+($B$8/8)</f>
        <v>53.883333333333226</v>
      </c>
      <c r="K8" s="21">
        <f>J8+($B$8/8)</f>
        <v>52.999999999999893</v>
      </c>
      <c r="L8" s="21">
        <f>K8+($B$8/8)</f>
        <v>52.116666666666561</v>
      </c>
    </row>
    <row r="9" spans="1:12" ht="27" customHeight="1" x14ac:dyDescent="0.3">
      <c r="A9" s="24" t="s">
        <v>36</v>
      </c>
      <c r="B9" s="31">
        <v>1.7</v>
      </c>
      <c r="D9" s="22" t="s">
        <v>42</v>
      </c>
      <c r="E9" s="23">
        <f t="shared" ref="E9:K9" si="3">(E8+F8)/2</f>
        <v>57.858333333333221</v>
      </c>
      <c r="F9" s="23">
        <f t="shared" si="3"/>
        <v>56.974999999999895</v>
      </c>
      <c r="G9" s="23">
        <f t="shared" si="3"/>
        <v>56.091666666666555</v>
      </c>
      <c r="H9" s="23">
        <f t="shared" si="3"/>
        <v>55.208333333333229</v>
      </c>
      <c r="I9" s="23">
        <f t="shared" si="3"/>
        <v>54.324999999999889</v>
      </c>
      <c r="J9" s="23">
        <f t="shared" si="3"/>
        <v>53.441666666666563</v>
      </c>
      <c r="K9" s="23">
        <f t="shared" si="3"/>
        <v>52.558333333333223</v>
      </c>
      <c r="L9" s="23">
        <f>(L8+E10)/2</f>
        <v>51.674999999999898</v>
      </c>
    </row>
    <row r="10" spans="1:12" ht="27" customHeight="1" x14ac:dyDescent="0.3">
      <c r="A10" s="24" t="s">
        <v>37</v>
      </c>
      <c r="B10" s="30">
        <f>ABS(B8)-B9</f>
        <v>5.3666666666666663</v>
      </c>
      <c r="D10" s="11" t="s">
        <v>35</v>
      </c>
      <c r="E10" s="21">
        <f>L8+($B$8/8)</f>
        <v>51.233333333333228</v>
      </c>
      <c r="F10" s="21">
        <f>E10+($B$8/8)</f>
        <v>50.349999999999895</v>
      </c>
      <c r="G10" s="21">
        <f>F10+($B$8/8)</f>
        <v>49.466666666666562</v>
      </c>
      <c r="H10" s="21">
        <f>G10+($B$8/8)</f>
        <v>48.583333333333229</v>
      </c>
      <c r="I10" s="21">
        <f>H10+($B$8/8)</f>
        <v>47.699999999999896</v>
      </c>
      <c r="J10" s="21">
        <f>I10+($B$8/8)</f>
        <v>46.816666666666563</v>
      </c>
      <c r="K10" s="21">
        <f>J10+($B$8/8)</f>
        <v>45.933333333333231</v>
      </c>
      <c r="L10" s="21">
        <f>K10+($B$8/8)</f>
        <v>45.049999999999898</v>
      </c>
    </row>
    <row r="11" spans="1:12" ht="27" customHeight="1" x14ac:dyDescent="0.3">
      <c r="A11" s="24" t="s">
        <v>38</v>
      </c>
      <c r="B11" s="33">
        <v>5.3</v>
      </c>
      <c r="D11" s="22" t="s">
        <v>43</v>
      </c>
      <c r="E11" s="23">
        <f t="shared" ref="E11:K11" si="4">(E10+F10)/2</f>
        <v>50.791666666666558</v>
      </c>
      <c r="F11" s="23">
        <f t="shared" si="4"/>
        <v>49.908333333333232</v>
      </c>
      <c r="G11" s="23">
        <f t="shared" si="4"/>
        <v>49.024999999999892</v>
      </c>
      <c r="H11" s="23">
        <f t="shared" si="4"/>
        <v>48.141666666666566</v>
      </c>
      <c r="I11" s="23">
        <f t="shared" si="4"/>
        <v>47.258333333333226</v>
      </c>
      <c r="J11" s="23">
        <f t="shared" si="4"/>
        <v>46.374999999999901</v>
      </c>
      <c r="K11" s="23">
        <f t="shared" si="4"/>
        <v>45.491666666666561</v>
      </c>
      <c r="L11" s="23"/>
    </row>
    <row r="12" spans="1:12" x14ac:dyDescent="0.25">
      <c r="A12" s="27" t="s">
        <v>46</v>
      </c>
      <c r="B12" s="34">
        <v>1.7500000000000002E-2</v>
      </c>
      <c r="E12" s="20"/>
    </row>
    <row r="13" spans="1:12" x14ac:dyDescent="0.25">
      <c r="A13" s="24" t="s">
        <v>2</v>
      </c>
      <c r="B13" s="28">
        <f>ABS(B8/B6)</f>
        <v>1.7311775273558712E-2</v>
      </c>
    </row>
    <row r="14" spans="1:12" ht="31.5" customHeight="1" x14ac:dyDescent="0.25">
      <c r="A14" s="25" t="s">
        <v>44</v>
      </c>
      <c r="B14" s="26">
        <f>ABS(E4-E2)</f>
        <v>7.0666666666667197</v>
      </c>
    </row>
    <row r="15" spans="1:12" ht="31.5" customHeight="1" x14ac:dyDescent="0.25"/>
    <row r="16" spans="1:12" ht="31.5" customHeight="1" x14ac:dyDescent="0.25"/>
    <row r="17" ht="31.5" customHeight="1" x14ac:dyDescent="0.25"/>
    <row r="18" ht="31.5" customHeight="1" x14ac:dyDescent="0.25"/>
    <row r="19" ht="31.5" customHeight="1" x14ac:dyDescent="0.25"/>
    <row r="20" ht="31.5" customHeight="1" x14ac:dyDescent="0.25"/>
    <row r="21" ht="31.5" customHeight="1" x14ac:dyDescent="0.25"/>
    <row r="22" ht="31.5" customHeight="1" x14ac:dyDescent="0.25"/>
    <row r="23" ht="31.5" customHeight="1" x14ac:dyDescent="0.25"/>
    <row r="24" ht="31.5" customHeight="1" x14ac:dyDescent="0.25"/>
  </sheetData>
  <sheetProtection algorithmName="SHA-512" hashValue="gQw7Dsn1URs0LrE4HyFCx4gm+OL956BQz7iVp+tA79X7XypzFi0ESVlukFuvBhM0fP/RQXfdmAtaPChOINCQJA==" saltValue="VPUUoOgP6JysZ5ua+NUTOQ==" spinCount="100000" sheet="1" objects="1" scenarios="1"/>
  <conditionalFormatting sqref="B13">
    <cfRule type="cellIs" dxfId="1" priority="2" operator="greaterThanOrEqual">
      <formula>$B$12</formula>
    </cfRule>
  </conditionalFormatting>
  <conditionalFormatting sqref="B10">
    <cfRule type="cellIs" dxfId="0" priority="1" operator="lessThan">
      <formula>$B$11</formula>
    </cfRule>
  </conditionalFormatting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topLeftCell="A2" workbookViewId="0">
      <selection activeCell="C15" sqref="C15"/>
    </sheetView>
  </sheetViews>
  <sheetFormatPr baseColWidth="10" defaultRowHeight="15" x14ac:dyDescent="0.25"/>
  <cols>
    <col min="1" max="1" width="18" bestFit="1" customWidth="1"/>
    <col min="2" max="9" width="8.42578125" customWidth="1"/>
  </cols>
  <sheetData>
    <row r="1" spans="1:9" x14ac:dyDescent="0.25">
      <c r="A1" s="11" t="s">
        <v>0</v>
      </c>
      <c r="B1" s="11">
        <v>8</v>
      </c>
    </row>
    <row r="2" spans="1:9" x14ac:dyDescent="0.25">
      <c r="A2" s="11" t="s">
        <v>23</v>
      </c>
      <c r="B2" s="13">
        <v>55.2</v>
      </c>
    </row>
    <row r="3" spans="1:9" x14ac:dyDescent="0.25">
      <c r="A3" s="11" t="s">
        <v>24</v>
      </c>
      <c r="B3" s="13">
        <v>80.7</v>
      </c>
    </row>
    <row r="4" spans="1:9" x14ac:dyDescent="0.25">
      <c r="A4" s="11" t="s">
        <v>25</v>
      </c>
      <c r="B4" s="14">
        <f>B5/B1</f>
        <v>3.75</v>
      </c>
    </row>
    <row r="5" spans="1:9" x14ac:dyDescent="0.25">
      <c r="A5" s="11" t="s">
        <v>27</v>
      </c>
      <c r="B5" s="11">
        <v>30</v>
      </c>
    </row>
    <row r="6" spans="1:9" x14ac:dyDescent="0.25">
      <c r="A6" s="11" t="s">
        <v>26</v>
      </c>
      <c r="B6" s="17">
        <f>2*65*3.14</f>
        <v>408.2</v>
      </c>
    </row>
    <row r="7" spans="1:9" x14ac:dyDescent="0.25">
      <c r="A7" s="11" t="s">
        <v>28</v>
      </c>
      <c r="B7" s="17">
        <f>B6/B1*B5</f>
        <v>1530.75</v>
      </c>
    </row>
    <row r="8" spans="1:9" x14ac:dyDescent="0.25">
      <c r="A8" s="11" t="s">
        <v>29</v>
      </c>
      <c r="B8" s="17">
        <f>(B3-B2)/(B5/B1)</f>
        <v>6.8</v>
      </c>
    </row>
    <row r="9" spans="1:9" x14ac:dyDescent="0.25">
      <c r="A9" s="11" t="s">
        <v>36</v>
      </c>
      <c r="B9" s="11">
        <v>1.7</v>
      </c>
    </row>
    <row r="10" spans="1:9" x14ac:dyDescent="0.25">
      <c r="A10" s="11" t="s">
        <v>37</v>
      </c>
      <c r="B10" s="15">
        <f>B8-B9</f>
        <v>5.0999999999999996</v>
      </c>
    </row>
    <row r="11" spans="1:9" x14ac:dyDescent="0.25">
      <c r="A11" s="11" t="s">
        <v>38</v>
      </c>
      <c r="B11" s="18">
        <v>4.7</v>
      </c>
    </row>
    <row r="12" spans="1:9" x14ac:dyDescent="0.25">
      <c r="A12" s="11" t="s">
        <v>2</v>
      </c>
      <c r="B12" s="16">
        <f>B8/B6</f>
        <v>1.6658500734933857E-2</v>
      </c>
    </row>
    <row r="14" spans="1:9" ht="24" customHeight="1" x14ac:dyDescent="0.25">
      <c r="A14" s="11" t="s">
        <v>30</v>
      </c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</row>
    <row r="15" spans="1:9" ht="24" customHeight="1" x14ac:dyDescent="0.3">
      <c r="A15" s="11" t="s">
        <v>31</v>
      </c>
      <c r="B15" s="19">
        <f>B2</f>
        <v>55.2</v>
      </c>
      <c r="C15" s="19">
        <f>B15+($B$8/8)</f>
        <v>56.050000000000004</v>
      </c>
      <c r="D15" s="19">
        <f t="shared" ref="D15:I16" si="0">C15+($B$8/8)</f>
        <v>56.900000000000006</v>
      </c>
      <c r="E15" s="19">
        <f t="shared" si="0"/>
        <v>57.750000000000007</v>
      </c>
      <c r="F15" s="19">
        <f t="shared" si="0"/>
        <v>58.600000000000009</v>
      </c>
      <c r="G15" s="19">
        <f t="shared" si="0"/>
        <v>59.45000000000001</v>
      </c>
      <c r="H15" s="19">
        <f t="shared" si="0"/>
        <v>60.300000000000011</v>
      </c>
      <c r="I15" s="19">
        <f t="shared" si="0"/>
        <v>61.150000000000013</v>
      </c>
    </row>
    <row r="16" spans="1:9" ht="24" customHeight="1" x14ac:dyDescent="0.3">
      <c r="A16" s="11" t="s">
        <v>32</v>
      </c>
      <c r="B16" s="19">
        <f>I15+($B$8/8)</f>
        <v>62.000000000000014</v>
      </c>
      <c r="C16" s="19">
        <f>B16+($B$8/8)</f>
        <v>62.850000000000016</v>
      </c>
      <c r="D16" s="19">
        <f t="shared" si="0"/>
        <v>63.700000000000017</v>
      </c>
      <c r="E16" s="19">
        <f t="shared" si="0"/>
        <v>64.550000000000011</v>
      </c>
      <c r="F16" s="19">
        <f t="shared" si="0"/>
        <v>65.400000000000006</v>
      </c>
      <c r="G16" s="19">
        <f t="shared" si="0"/>
        <v>66.25</v>
      </c>
      <c r="H16" s="19">
        <f t="shared" si="0"/>
        <v>67.099999999999994</v>
      </c>
      <c r="I16" s="19">
        <f t="shared" si="0"/>
        <v>67.949999999999989</v>
      </c>
    </row>
    <row r="17" spans="1:9" ht="24" customHeight="1" x14ac:dyDescent="0.3">
      <c r="A17" s="11" t="s">
        <v>33</v>
      </c>
      <c r="B17" s="19">
        <f>I16+($B$8/8)</f>
        <v>68.799999999999983</v>
      </c>
      <c r="C17" s="19">
        <f t="shared" ref="C17:I19" si="1">B17+($B$8/8)</f>
        <v>69.649999999999977</v>
      </c>
      <c r="D17" s="19">
        <f t="shared" si="1"/>
        <v>70.499999999999972</v>
      </c>
      <c r="E17" s="19">
        <f t="shared" si="1"/>
        <v>71.349999999999966</v>
      </c>
      <c r="F17" s="19">
        <f t="shared" si="1"/>
        <v>72.19999999999996</v>
      </c>
      <c r="G17" s="19">
        <f t="shared" si="1"/>
        <v>73.049999999999955</v>
      </c>
      <c r="H17" s="19">
        <f t="shared" si="1"/>
        <v>73.899999999999949</v>
      </c>
      <c r="I17" s="19">
        <f t="shared" si="1"/>
        <v>74.749999999999943</v>
      </c>
    </row>
    <row r="18" spans="1:9" ht="24" customHeight="1" x14ac:dyDescent="0.3">
      <c r="A18" s="11" t="s">
        <v>34</v>
      </c>
      <c r="B18" s="19">
        <f>I17+($B$8/8)</f>
        <v>75.599999999999937</v>
      </c>
      <c r="C18" s="19">
        <f t="shared" si="1"/>
        <v>76.449999999999932</v>
      </c>
      <c r="D18" s="19">
        <f t="shared" si="1"/>
        <v>77.299999999999926</v>
      </c>
      <c r="E18" s="19">
        <f t="shared" si="1"/>
        <v>78.14999999999992</v>
      </c>
      <c r="F18" s="19">
        <f t="shared" si="1"/>
        <v>78.999999999999915</v>
      </c>
      <c r="G18" s="19">
        <f t="shared" si="1"/>
        <v>79.849999999999909</v>
      </c>
      <c r="H18" s="19">
        <f t="shared" si="1"/>
        <v>80.699999999999903</v>
      </c>
      <c r="I18" s="19">
        <f t="shared" si="1"/>
        <v>81.549999999999898</v>
      </c>
    </row>
    <row r="19" spans="1:9" ht="24" customHeight="1" x14ac:dyDescent="0.3">
      <c r="A19" s="11" t="s">
        <v>35</v>
      </c>
      <c r="B19" s="19">
        <f>I18+($B$8/8)</f>
        <v>82.399999999999892</v>
      </c>
      <c r="C19" s="19">
        <f t="shared" si="1"/>
        <v>83.249999999999886</v>
      </c>
      <c r="D19" s="19">
        <f t="shared" si="1"/>
        <v>84.099999999999881</v>
      </c>
      <c r="E19" s="19">
        <f t="shared" si="1"/>
        <v>84.949999999999875</v>
      </c>
      <c r="F19" s="19">
        <f t="shared" si="1"/>
        <v>85.799999999999869</v>
      </c>
      <c r="G19" s="19">
        <f t="shared" si="1"/>
        <v>86.649999999999864</v>
      </c>
      <c r="H19" s="19">
        <f t="shared" si="1"/>
        <v>87.499999999999858</v>
      </c>
      <c r="I19" s="19">
        <f t="shared" si="1"/>
        <v>88.349999999999852</v>
      </c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Steigung re</vt:lpstr>
      <vt:lpstr>Steigung 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2020-02-29T10:44:21Z</dcterms:modified>
</cp:coreProperties>
</file>